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44\"/>
    </mc:Choice>
  </mc:AlternateContent>
  <bookViews>
    <workbookView xWindow="0" yWindow="0" windowWidth="20490" windowHeight="7620"/>
  </bookViews>
  <sheets>
    <sheet name="Мои данные" sheetId="1" r:id="rId1"/>
    <sheet name="Лист1" sheetId="2" r:id="rId2"/>
  </sheets>
  <definedNames>
    <definedName name="Print_Area" localSheetId="0">'Мои данные'!$A$1:$L$27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18" i="1" l="1"/>
  <c r="L15" i="2" l="1"/>
  <c r="L16" i="2" s="1"/>
  <c r="L17" i="2" s="1"/>
  <c r="L19" i="2" s="1"/>
  <c r="L21" i="2" s="1"/>
  <c r="F15" i="2"/>
  <c r="L22" i="2" l="1"/>
  <c r="L23" i="2" s="1"/>
  <c r="L15" i="1" l="1"/>
  <c r="L20" i="1" l="1"/>
  <c r="L16" i="1"/>
  <c r="L21" i="1"/>
  <c r="L22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<sst xmlns="http://schemas.openxmlformats.org/spreadsheetml/2006/main" count="61" uniqueCount="38">
  <si>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</si>
  <si>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</si>
  <si>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</si>
  <si>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</si>
  <si>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</si>
  <si>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</si>
  <si>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</si>
  <si>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</si>
  <si>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</si>
  <si>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</si>
  <si>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</si>
  <si>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</si>
  <si>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</si>
  <si>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</si>
  <si>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</si>
  <si>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</si>
  <si>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</si>
  <si>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</si>
  <si>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</si>
  <si>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</si>
  <si>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</si>
  <si>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</si>
  <si>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МУ п.3.4 разработка ПИР на реконструкцию</t>
  </si>
  <si>
    <t>Кабельные линии напряжением до 35 кВ с интервалами протяженности: до 100  м.</t>
  </si>
  <si>
    <t>22855,56*0,3161+22855,56*0,6838*1,2</t>
  </si>
  <si>
    <t xml:space="preserve">                                   КЛ-10кВ (длина 1х30 м)</t>
  </si>
  <si>
    <t xml:space="preserve">СМЕТНЫЙ РАСЧЕТ </t>
  </si>
  <si>
    <t>Составил: Инженер 2 категории</t>
  </si>
  <si>
    <t>Г.Н.Никулина</t>
  </si>
  <si>
    <t>Проектирование. Реконструкция КЛ-10 кВ ТП672-03 ТП710-07 в зоне строительства автомобильной дороги по ул.Ушинского на участке от пр.Мира до ул.Таёжная в городе Котласе Архангельской области  (АО "Котласское ДРСУ", договор ОЗУ-АРХ-00014-К/22 от 13.05.2022) (КЛ-10 кВ 0,03 км)</t>
  </si>
  <si>
    <t>N_000-13-1-02.32-0004</t>
  </si>
  <si>
    <t>N_000-11-1-02.32-2612</t>
  </si>
  <si>
    <t xml:space="preserve">                                   КЛ-10кВ (длина 1х55 м)</t>
  </si>
  <si>
    <t>Проектирование. Реконструкция КЛ-10 кВ "ТП62 - ТП63" в г.Северодвинске Архангельской области в объеме освобождения земельного участка от объектов электроэнергетики (Хазов Сергей Витальевич, ОЗУ-АРХ-00053-А/22 от 21.10.2022) (0,055 км)</t>
  </si>
  <si>
    <t xml:space="preserve">письмо Минстроя РФ № 60112-ИФ/09 от 14.11.2022 (К=5,22) </t>
  </si>
  <si>
    <t>Итоги по смете в ценах 4 кв. 2022 г</t>
  </si>
  <si>
    <t>1,1*1,05</t>
  </si>
  <si>
    <t>7597,59*0,3161+7597,59*0,6838*1,4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</si>
</sst>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  <xf numFmtId="43" fontId="8" fillId="2" borderId="1" xfId="5" applyNumberFormat="1" applyFont="1" applyFill="1" applyBorder="1" applyAlignment="1">
      <alignment horizontal="right" vertical="top" wrapText="1"/>
    </xf>
    <xf numFmtId="43" fontId="8" fillId="0" borderId="1" xfId="5" applyNumberFormat="1" applyFont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showGridLines="0" tabSelected="1" topLeftCell="C16" zoomScaleNormal="100" workbookViewId="0">
      <selection activeCell="L22" sqref="L20:L2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1" t="s">
        <v>31</v>
      </c>
      <c r="B1" s="31"/>
      <c r="C1" s="31"/>
      <c r="D1" s="31"/>
      <c r="L1" s="2" t="s">
        <v>2</v>
      </c>
    </row>
    <row r="2" spans="1:17">
      <c r="A2" s="36"/>
      <c r="B2" s="36"/>
      <c r="C2" s="36"/>
      <c r="D2" s="36"/>
    </row>
    <row r="3" spans="1:17" ht="18.7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7">
      <c r="A4" s="33" t="s">
        <v>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7" spans="1:17" ht="53.25" customHeight="1">
      <c r="A7" s="34" t="s">
        <v>33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5" t="s">
        <v>12</v>
      </c>
      <c r="D10" s="35"/>
      <c r="E10" s="35"/>
      <c r="F10" s="35"/>
      <c r="G10" s="35"/>
      <c r="H10" s="35"/>
      <c r="I10" s="35"/>
      <c r="J10" s="35"/>
      <c r="K10" s="35"/>
      <c r="L10" s="35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1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23</v>
      </c>
      <c r="C15" s="12" t="s">
        <v>19</v>
      </c>
      <c r="D15" s="16">
        <v>6578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6578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36</v>
      </c>
      <c r="E16" s="30"/>
      <c r="L16" s="27">
        <f>L15*1.1*1.05</f>
        <v>7597.59</v>
      </c>
    </row>
    <row r="17" spans="1:17" s="22" customFormat="1" ht="75" outlineLevel="1">
      <c r="A17" s="20">
        <v>3</v>
      </c>
      <c r="B17" s="21" t="s">
        <v>13</v>
      </c>
      <c r="C17" s="28" t="s">
        <v>14</v>
      </c>
      <c r="D17" s="29" t="s">
        <v>37</v>
      </c>
      <c r="E17" s="30"/>
      <c r="L17" s="23"/>
    </row>
    <row r="18" spans="1:17">
      <c r="A18" s="37" t="s">
        <v>11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18">
        <f>L16*0.3161+L16*0.6838*1.4</f>
        <v>9674.9230577999988</v>
      </c>
      <c r="M18" s="10"/>
      <c r="N18" s="10"/>
      <c r="O18" s="10"/>
      <c r="P18" s="10"/>
      <c r="Q18" s="10"/>
    </row>
    <row r="19" spans="1:17" s="26" customFormat="1">
      <c r="A19" s="43" t="s">
        <v>34</v>
      </c>
      <c r="B19" s="44"/>
      <c r="C19" s="44"/>
      <c r="D19" s="45"/>
      <c r="E19" s="12"/>
      <c r="F19" s="12"/>
      <c r="G19" s="12"/>
      <c r="H19" s="12"/>
      <c r="I19" s="12"/>
      <c r="J19" s="12"/>
      <c r="K19" s="12"/>
      <c r="L19" s="18">
        <v>5.22</v>
      </c>
      <c r="M19" s="25"/>
      <c r="N19" s="25"/>
      <c r="O19" s="25"/>
      <c r="P19" s="25"/>
      <c r="Q19" s="25"/>
    </row>
    <row r="20" spans="1:17">
      <c r="A20" s="39" t="s">
        <v>35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50">
        <f>L18*L19</f>
        <v>50503.098361715995</v>
      </c>
      <c r="M20" s="10"/>
      <c r="N20" s="13"/>
      <c r="O20" s="10"/>
      <c r="P20" s="10"/>
      <c r="Q20" s="10"/>
    </row>
    <row r="21" spans="1:17">
      <c r="A21" s="37" t="s">
        <v>10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51">
        <f>L20*20%</f>
        <v>10100.6196723432</v>
      </c>
      <c r="M21" s="10"/>
      <c r="N21" s="10"/>
      <c r="O21" s="10"/>
      <c r="P21" s="10"/>
      <c r="Q21" s="10"/>
    </row>
    <row r="22" spans="1:17">
      <c r="A22" s="39" t="s">
        <v>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50">
        <f>L20+L21</f>
        <v>60603.718034059195</v>
      </c>
      <c r="M22" s="10"/>
      <c r="N22" s="10"/>
      <c r="O22" s="10"/>
      <c r="P22" s="10"/>
      <c r="Q22" s="10"/>
    </row>
    <row r="23" spans="1:17">
      <c r="L23" s="14"/>
      <c r="M23" s="4"/>
      <c r="N23" s="4"/>
      <c r="O23" s="4"/>
      <c r="P23" s="4"/>
      <c r="Q23" s="4"/>
    </row>
    <row r="24" spans="1:17">
      <c r="B24" s="1" t="s">
        <v>27</v>
      </c>
      <c r="C24" s="1" t="s">
        <v>28</v>
      </c>
    </row>
    <row r="25" spans="1:17">
      <c r="C25" s="15"/>
    </row>
  </sheetData>
  <mergeCells count="12">
    <mergeCell ref="A18:K18"/>
    <mergeCell ref="A21:K21"/>
    <mergeCell ref="A22:K22"/>
    <mergeCell ref="A20:K20"/>
    <mergeCell ref="A14:L14"/>
    <mergeCell ref="A19:D19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topLeftCell="A4" workbookViewId="0">
      <selection activeCell="L19" sqref="L19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1" t="s">
        <v>30</v>
      </c>
      <c r="B1" s="31"/>
      <c r="C1" s="31"/>
      <c r="D1" s="31"/>
      <c r="L1" s="2" t="s">
        <v>2</v>
      </c>
    </row>
    <row r="2" spans="1:17">
      <c r="A2" s="36"/>
      <c r="B2" s="36"/>
      <c r="C2" s="36"/>
      <c r="D2" s="36"/>
    </row>
    <row r="3" spans="1:17" ht="18.7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7">
      <c r="A4" s="33" t="s">
        <v>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7" spans="1:17" ht="53.25" customHeight="1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5" t="s">
        <v>12</v>
      </c>
      <c r="D10" s="35"/>
      <c r="E10" s="35"/>
      <c r="F10" s="35"/>
      <c r="G10" s="35"/>
      <c r="H10" s="35"/>
      <c r="I10" s="35"/>
      <c r="J10" s="35"/>
      <c r="K10" s="35"/>
      <c r="L10" s="35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1" t="s">
        <v>25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23</v>
      </c>
      <c r="C15" s="12" t="s">
        <v>19</v>
      </c>
      <c r="D15" s="16">
        <v>11960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D15</f>
        <v>11960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17581.2</v>
      </c>
    </row>
    <row r="17" spans="1:17" s="22" customFormat="1" ht="30" outlineLevel="1">
      <c r="A17" s="20"/>
      <c r="B17" s="21"/>
      <c r="C17" s="28" t="s">
        <v>22</v>
      </c>
      <c r="D17" s="29">
        <v>1.3</v>
      </c>
      <c r="E17" s="30"/>
      <c r="L17" s="27">
        <f>L16*1.3</f>
        <v>22855.56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24</v>
      </c>
      <c r="E18" s="30"/>
      <c r="L18" s="23"/>
    </row>
    <row r="19" spans="1:17">
      <c r="A19" s="37" t="s">
        <v>11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18">
        <f>L17*0.3161+L17*0.6838*1.2</f>
        <v>25979.000829600001</v>
      </c>
      <c r="M19" s="10"/>
      <c r="N19" s="10"/>
      <c r="O19" s="10"/>
      <c r="P19" s="10"/>
      <c r="Q19" s="10"/>
    </row>
    <row r="20" spans="1:17" s="26" customFormat="1" ht="15">
      <c r="A20" s="47" t="s">
        <v>21</v>
      </c>
      <c r="B20" s="48"/>
      <c r="C20" s="48"/>
      <c r="D20" s="49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39" t="s">
        <v>20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19">
        <f>L19*L20</f>
        <v>131713.53420607201</v>
      </c>
      <c r="M21" s="10"/>
      <c r="N21" s="13"/>
      <c r="O21" s="10"/>
      <c r="P21" s="10"/>
      <c r="Q21" s="10"/>
    </row>
    <row r="22" spans="1:17">
      <c r="A22" s="37" t="s">
        <v>10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18">
        <f>L21*20%</f>
        <v>26342.706841214404</v>
      </c>
      <c r="M22" s="10"/>
      <c r="N22" s="10"/>
      <c r="O22" s="10"/>
      <c r="P22" s="10"/>
      <c r="Q22" s="10"/>
    </row>
    <row r="23" spans="1:17">
      <c r="A23" s="39" t="s">
        <v>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19">
        <f>L21+L22</f>
        <v>158056.24104728643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27</v>
      </c>
      <c r="C25" s="1" t="s">
        <v>28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2023-02-10T10:28:52Z</dcterms:modified>
</cp:coreProperties>
</file>